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MATSW Chapter 1 Introduction\"/>
    </mc:Choice>
  </mc:AlternateContent>
  <xr:revisionPtr revIDLastSave="0" documentId="13_ncr:1_{8C766DB4-8F41-4D55-A4D1-BA0EAA0E6143}" xr6:coauthVersionLast="47" xr6:coauthVersionMax="47" xr10:uidLastSave="{00000000-0000-0000-0000-000000000000}"/>
  <bookViews>
    <workbookView xWindow="28680" yWindow="-120" windowWidth="29040" windowHeight="15840" xr2:uid="{9D814064-3D89-487E-8BCC-142240488C70}"/>
  </bookViews>
  <sheets>
    <sheet name="1.5 Home report" sheetId="2" r:id="rId1"/>
    <sheet name="1.9 Cost analysis" sheetId="1" r:id="rId2"/>
  </sheets>
  <definedNames>
    <definedName name="_xlnm.Print_Area" localSheetId="0">'1.5 Home report'!$A$14:$D$22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C18" i="2"/>
  <c r="B18" i="2"/>
  <c r="B20" i="2" s="1"/>
  <c r="B22" i="2" s="1"/>
  <c r="D16" i="2"/>
  <c r="D20" i="2" s="1"/>
  <c r="D22" i="2" s="1"/>
  <c r="C16" i="2"/>
  <c r="C20" i="2" s="1"/>
  <c r="C22" i="2" s="1"/>
  <c r="B16" i="2"/>
  <c r="D14" i="2"/>
  <c r="C14" i="2"/>
  <c r="B14" i="2"/>
  <c r="A14" i="2"/>
  <c r="C25" i="1"/>
  <c r="C19" i="1"/>
  <c r="C12" i="1"/>
  <c r="C9" i="1"/>
  <c r="C26" i="1" l="1"/>
</calcChain>
</file>

<file path=xl/sharedStrings.xml><?xml version="1.0" encoding="utf-8"?>
<sst xmlns="http://schemas.openxmlformats.org/spreadsheetml/2006/main" count="67" uniqueCount="50">
  <si>
    <t>Prime cost</t>
  </si>
  <si>
    <t>Production overheads</t>
  </si>
  <si>
    <t>Selling and distribution</t>
  </si>
  <si>
    <t>Wages of  employees assembling barbeques</t>
  </si>
  <si>
    <t>Cost type</t>
  </si>
  <si>
    <t>Production supervisor's salary</t>
  </si>
  <si>
    <t>Cleaning materials for factory machines</t>
  </si>
  <si>
    <t>Sundry factory expenses</t>
  </si>
  <si>
    <t>Salaries of accounts staff</t>
  </si>
  <si>
    <t>Salaries of administration staff</t>
  </si>
  <si>
    <t>Depreciation of factory equipment</t>
  </si>
  <si>
    <t>Vehicles costs for sales staff</t>
  </si>
  <si>
    <t>Courier costs to deliver to customers</t>
  </si>
  <si>
    <t>Materials for barbeques</t>
  </si>
  <si>
    <t xml:space="preserve">E-marketing (social influencers) </t>
  </si>
  <si>
    <t>Website running costs</t>
  </si>
  <si>
    <t>Sundry office expenses</t>
  </si>
  <si>
    <t>Administration</t>
  </si>
  <si>
    <t xml:space="preserve">Light and heat (factory) </t>
  </si>
  <si>
    <t>Factory rent</t>
  </si>
  <si>
    <t>Office rent</t>
  </si>
  <si>
    <t xml:space="preserve">Warehouse rent (off site) </t>
  </si>
  <si>
    <t>Description</t>
  </si>
  <si>
    <t>Any Weather Barbeques Ltd</t>
  </si>
  <si>
    <t>Administration Total</t>
  </si>
  <si>
    <t>Prime cost Total</t>
  </si>
  <si>
    <t>Production overheads Total</t>
  </si>
  <si>
    <t>Selling and distribution Total</t>
  </si>
  <si>
    <t>Grand Total</t>
  </si>
  <si>
    <r>
      <t>Cost Analysis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Quarter ended 30 June 20-7</t>
    </r>
  </si>
  <si>
    <t>Amount</t>
  </si>
  <si>
    <t>Cost type category</t>
  </si>
  <si>
    <t>Hollies Care Homes</t>
  </si>
  <si>
    <t>Ash House</t>
  </si>
  <si>
    <t>Cherry House</t>
  </si>
  <si>
    <t>Lime House</t>
  </si>
  <si>
    <t xml:space="preserve">Care home fees </t>
  </si>
  <si>
    <t>Running costs:</t>
  </si>
  <si>
    <t>Care staff wages</t>
  </si>
  <si>
    <t>Cleaning materials</t>
  </si>
  <si>
    <t xml:space="preserve">Food &amp; drink </t>
  </si>
  <si>
    <t>Linen - washing &amp; ironing</t>
  </si>
  <si>
    <t>Property costs</t>
  </si>
  <si>
    <t>Support staff wages</t>
  </si>
  <si>
    <t>Administration costs</t>
  </si>
  <si>
    <t xml:space="preserve">Money invested (property, equipment, etc) </t>
  </si>
  <si>
    <t>Care home fees (revenue)</t>
  </si>
  <si>
    <t xml:space="preserve">Running costs </t>
  </si>
  <si>
    <t xml:space="preserve">Profit </t>
  </si>
  <si>
    <t>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</si>
</sst>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/>
    <xf numFmtId="166" fontId="0" fillId="0" borderId="0" xfId="0" applyNumberFormat="1"/>
    <xf numFmtId="0" fontId="2" fillId="0" borderId="1" xfId="0" applyFont="1" applyBorder="1"/>
    <xf numFmtId="166" fontId="2" fillId="2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0" fillId="0" borderId="1" xfId="0" applyBorder="1"/>
    <xf numFmtId="166" fontId="0" fillId="2" borderId="1" xfId="0" applyNumberFormat="1" applyFill="1" applyBorder="1"/>
    <xf numFmtId="166" fontId="0" fillId="3" borderId="1" xfId="0" applyNumberFormat="1" applyFill="1" applyBorder="1"/>
    <xf numFmtId="166" fontId="0" fillId="4" borderId="1" xfId="0" applyNumberFormat="1" applyFill="1" applyBorder="1"/>
    <xf numFmtId="166" fontId="4" fillId="3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0" fontId="4" fillId="2" borderId="1" xfId="2" applyNumberFormat="1" applyFont="1" applyFill="1" applyBorder="1"/>
    <xf numFmtId="10" fontId="0" fillId="3" borderId="1" xfId="2" applyNumberFormat="1" applyFont="1" applyFill="1" applyBorder="1"/>
    <xf numFmtId="10" fontId="0" fillId="4" borderId="1" xfId="2" applyNumberFormat="1" applyFont="1" applyFill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Analysis Quarter ended 30 June 20-7</a:t>
            </a:r>
            <a:endParaRPr lang="en-US"/>
          </a:p>
        </c:rich>
      </c:tx>
      <c:layout>
        <c:manualLayout>
          <c:xMode val="edge"/>
          <c:yMode val="edge"/>
          <c:x val="0.26297937700962715"/>
          <c:y val="2.4242431954961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'1.9 Cost analysis'!$B$4</c:f>
              <c:strCache>
                <c:ptCount val="1"/>
                <c:pt idx="0">
                  <c:v>Description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'1.9 Cost analysis'!$A$5:$A$25</c:f>
              <c:strCache>
                <c:ptCount val="4"/>
                <c:pt idx="0">
                  <c:v>Administration Total</c:v>
                </c:pt>
                <c:pt idx="1">
                  <c:v>Prime cost Total</c:v>
                </c:pt>
                <c:pt idx="2">
                  <c:v>Production overheads Total</c:v>
                </c:pt>
                <c:pt idx="3">
                  <c:v>Selling and distribution Total</c:v>
                </c:pt>
              </c:strCache>
            </c:strRef>
          </c:cat>
          <c:val>
            <c:numRef>
              <c:f>'1.9 Cost analysis'!$B$5:$B$25</c:f>
            </c:numRef>
          </c:val>
          <c:extLst>
            <c:ext xmlns:c16="http://schemas.microsoft.com/office/drawing/2014/chart" uri="{C3380CC4-5D6E-409C-BE32-E72D297353CC}">
              <c16:uniqueId val="{00000000-2F54-4738-AEA2-E3C2257A8110}"/>
            </c:ext>
          </c:extLst>
        </c:ser>
        <c:ser>
          <c:idx val="1"/>
          <c:order val="1"/>
          <c:tx>
            <c:strRef>
              <c:f>'1.9 Cost analysis'!$C$4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54-4738-AEA2-E3C2257A81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54-4738-AEA2-E3C2257A81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54-4738-AEA2-E3C2257A8110}"/>
              </c:ext>
            </c:extLst>
          </c:dPt>
          <c:cat>
            <c:strRef>
              <c:f>'1.9 Cost analysis'!$A$5:$A$25</c:f>
              <c:strCache>
                <c:ptCount val="4"/>
                <c:pt idx="0">
                  <c:v>Administration Total</c:v>
                </c:pt>
                <c:pt idx="1">
                  <c:v>Prime cost Total</c:v>
                </c:pt>
                <c:pt idx="2">
                  <c:v>Production overheads Total</c:v>
                </c:pt>
                <c:pt idx="3">
                  <c:v>Selling and distribution Total</c:v>
                </c:pt>
              </c:strCache>
            </c:strRef>
          </c:cat>
          <c:val>
            <c:numRef>
              <c:f>'1.9 Cost analysis'!$C$5:$C$25</c:f>
              <c:numCache>
                <c:formatCode>"£"#,##0</c:formatCode>
                <c:ptCount val="4"/>
                <c:pt idx="0">
                  <c:v>14452</c:v>
                </c:pt>
                <c:pt idx="1">
                  <c:v>99660</c:v>
                </c:pt>
                <c:pt idx="2">
                  <c:v>34429</c:v>
                </c:pt>
                <c:pt idx="3">
                  <c:v>23060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4-4738-AEA2-E3C2257A8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624960"/>
        <c:axId val="190625376"/>
      </c:barChart>
      <c:catAx>
        <c:axId val="19062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25376"/>
        <c:crosses val="autoZero"/>
        <c:auto val="1"/>
        <c:lblAlgn val="ctr"/>
        <c:lblOffset val="100"/>
        <c:noMultiLvlLbl val="0"/>
      </c:catAx>
      <c:valAx>
        <c:axId val="19062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24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0</xdr:row>
      <xdr:rowOff>234950</xdr:rowOff>
    </xdr:from>
    <xdr:to>
      <xdr:col>15</xdr:col>
      <xdr:colOff>403224</xdr:colOff>
      <xdr:row>35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5DFB5E-ECC8-42B7-A592-1BB063091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6C7F-7BF7-4AF7-8C3B-59B5BC7936DE}">
  <dimension ref="A1:D22"/>
  <sheetViews>
    <sheetView tabSelected="1" zoomScaleNormal="100" workbookViewId="0">
      <selection activeCell="H6" sqref="H6"/>
    </sheetView>
  </sheetViews>
  <sheetFormatPr defaultRowHeight="14.5" x14ac:dyDescent="0.35"/>
  <cols>
    <col min="1" max="1" width="39" bestFit="1" customWidth="1"/>
    <col min="2" max="2" width="11.90625" customWidth="1"/>
    <col min="3" max="3" width="13.90625" customWidth="1"/>
    <col min="4" max="4" width="12.54296875" customWidth="1"/>
  </cols>
  <sheetData>
    <row r="1" spans="1:4" ht="15.5" x14ac:dyDescent="0.35">
      <c r="A1" s="10" t="s">
        <v>32</v>
      </c>
      <c r="B1" s="27" t="s">
        <v>33</v>
      </c>
      <c r="C1" s="27" t="s">
        <v>34</v>
      </c>
      <c r="D1" s="27" t="s">
        <v>35</v>
      </c>
    </row>
    <row r="3" spans="1:4" x14ac:dyDescent="0.35">
      <c r="A3" t="s">
        <v>36</v>
      </c>
      <c r="B3" s="11">
        <v>2945000</v>
      </c>
      <c r="C3" s="11">
        <v>3445600</v>
      </c>
      <c r="D3" s="11">
        <v>2797750</v>
      </c>
    </row>
    <row r="4" spans="1:4" x14ac:dyDescent="0.35">
      <c r="A4" t="s">
        <v>37</v>
      </c>
      <c r="B4" s="11"/>
      <c r="C4" s="11"/>
      <c r="D4" s="11"/>
    </row>
    <row r="5" spans="1:4" x14ac:dyDescent="0.35">
      <c r="A5" t="s">
        <v>38</v>
      </c>
      <c r="B5" s="11">
        <v>1183500</v>
      </c>
      <c r="C5" s="11">
        <v>1464780</v>
      </c>
      <c r="D5" s="11">
        <v>1095280</v>
      </c>
    </row>
    <row r="6" spans="1:4" x14ac:dyDescent="0.35">
      <c r="A6" t="s">
        <v>39</v>
      </c>
      <c r="B6" s="11">
        <v>6510</v>
      </c>
      <c r="C6" s="11">
        <v>5400</v>
      </c>
      <c r="D6" s="11">
        <v>7800</v>
      </c>
    </row>
    <row r="7" spans="1:4" x14ac:dyDescent="0.35">
      <c r="A7" t="s">
        <v>40</v>
      </c>
      <c r="B7" s="11">
        <v>441750</v>
      </c>
      <c r="C7" s="11">
        <v>482300</v>
      </c>
      <c r="D7" s="11">
        <v>447640</v>
      </c>
    </row>
    <row r="8" spans="1:4" x14ac:dyDescent="0.35">
      <c r="A8" t="s">
        <v>41</v>
      </c>
      <c r="B8" s="11">
        <v>20400</v>
      </c>
      <c r="C8" s="11">
        <v>24650</v>
      </c>
      <c r="D8" s="11">
        <v>21300</v>
      </c>
    </row>
    <row r="9" spans="1:4" x14ac:dyDescent="0.35">
      <c r="A9" t="s">
        <v>42</v>
      </c>
      <c r="B9" s="11">
        <v>42100</v>
      </c>
      <c r="C9" s="11">
        <v>36900</v>
      </c>
      <c r="D9" s="11">
        <v>52100</v>
      </c>
    </row>
    <row r="10" spans="1:4" x14ac:dyDescent="0.35">
      <c r="A10" t="s">
        <v>43</v>
      </c>
      <c r="B10" s="11">
        <v>92600</v>
      </c>
      <c r="C10" s="11">
        <v>110440</v>
      </c>
      <c r="D10" s="11">
        <v>86350</v>
      </c>
    </row>
    <row r="11" spans="1:4" x14ac:dyDescent="0.35">
      <c r="A11" t="s">
        <v>44</v>
      </c>
      <c r="B11" s="11">
        <v>132600</v>
      </c>
      <c r="C11" s="11">
        <v>154700</v>
      </c>
      <c r="D11" s="11">
        <v>128900</v>
      </c>
    </row>
    <row r="12" spans="1:4" x14ac:dyDescent="0.35">
      <c r="A12" t="s">
        <v>45</v>
      </c>
      <c r="B12" s="11">
        <v>3981200</v>
      </c>
      <c r="C12" s="11">
        <v>4779300</v>
      </c>
      <c r="D12" s="11">
        <v>3897200</v>
      </c>
    </row>
    <row r="13" spans="1:4" x14ac:dyDescent="0.35">
      <c r="B13" s="11"/>
      <c r="C13" s="11"/>
      <c r="D13" s="11"/>
    </row>
    <row r="14" spans="1:4" x14ac:dyDescent="0.35">
      <c r="A14" s="12" t="str">
        <f>+A1</f>
        <v>Hollies Care Homes</v>
      </c>
      <c r="B14" s="13" t="str">
        <f>+B1</f>
        <v>Ash House</v>
      </c>
      <c r="C14" s="14" t="str">
        <f>+C1</f>
        <v>Cherry House</v>
      </c>
      <c r="D14" s="15" t="str">
        <f>+D1</f>
        <v>Lime House</v>
      </c>
    </row>
    <row r="15" spans="1:4" x14ac:dyDescent="0.35">
      <c r="A15" s="16"/>
      <c r="B15" s="17"/>
      <c r="C15" s="18"/>
      <c r="D15" s="19"/>
    </row>
    <row r="16" spans="1:4" x14ac:dyDescent="0.35">
      <c r="A16" s="16" t="s">
        <v>46</v>
      </c>
      <c r="B16" s="17">
        <f>B3</f>
        <v>2945000</v>
      </c>
      <c r="C16" s="18">
        <f t="shared" ref="C16:D16" si="0">C3</f>
        <v>3445600</v>
      </c>
      <c r="D16" s="19">
        <f t="shared" si="0"/>
        <v>2797750</v>
      </c>
    </row>
    <row r="17" spans="1:4" x14ac:dyDescent="0.35">
      <c r="A17" s="16"/>
      <c r="B17" s="17"/>
      <c r="C17" s="18"/>
      <c r="D17" s="19"/>
    </row>
    <row r="18" spans="1:4" x14ac:dyDescent="0.35">
      <c r="A18" s="16" t="s">
        <v>47</v>
      </c>
      <c r="B18" s="17">
        <f>SUM(B5:B11)</f>
        <v>1919460</v>
      </c>
      <c r="C18" s="18">
        <f t="shared" ref="C18:D18" si="1">SUM(C5:C11)</f>
        <v>2279170</v>
      </c>
      <c r="D18" s="19">
        <f t="shared" si="1"/>
        <v>1839370</v>
      </c>
    </row>
    <row r="19" spans="1:4" x14ac:dyDescent="0.35">
      <c r="A19" s="16"/>
      <c r="B19" s="17"/>
      <c r="C19" s="18"/>
      <c r="D19" s="19"/>
    </row>
    <row r="20" spans="1:4" x14ac:dyDescent="0.35">
      <c r="A20" s="16" t="s">
        <v>48</v>
      </c>
      <c r="B20" s="17">
        <f>B16-B18</f>
        <v>1025540</v>
      </c>
      <c r="C20" s="20">
        <f t="shared" ref="C20:D20" si="2">C16-C18</f>
        <v>1166430</v>
      </c>
      <c r="D20" s="19">
        <f t="shared" si="2"/>
        <v>958380</v>
      </c>
    </row>
    <row r="21" spans="1:4" x14ac:dyDescent="0.35">
      <c r="A21" s="16"/>
      <c r="B21" s="21"/>
      <c r="C21" s="22"/>
      <c r="D21" s="23"/>
    </row>
    <row r="22" spans="1:4" x14ac:dyDescent="0.35">
      <c r="A22" s="16" t="s">
        <v>49</v>
      </c>
      <c r="B22" s="24">
        <f>B20/B12</f>
        <v>0.25759569978900831</v>
      </c>
      <c r="C22" s="25">
        <f t="shared" ref="C22:D22" si="3">C20/C12</f>
        <v>0.24405875337392505</v>
      </c>
      <c r="D22" s="26">
        <f t="shared" si="3"/>
        <v>0.24591501590885764</v>
      </c>
    </row>
  </sheetData>
  <pageMargins left="0.7" right="0.7" top="0.75" bottom="0.75" header="0.3" footer="0.3"/>
  <pageSetup paperSize="9" orientation="landscape" horizontalDpi="4294967293" verticalDpi="0" r:id="rId1"/>
  <headerFooter>
    <oddHeader>&amp;CHollies Care Home – Performance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914D-E27E-4AE2-81AC-1D3B972888B3}">
  <dimension ref="A1:C33"/>
  <sheetViews>
    <sheetView workbookViewId="0">
      <selection activeCell="F46" sqref="F46"/>
    </sheetView>
  </sheetViews>
  <sheetFormatPr defaultRowHeight="14.5" outlineLevelRow="2" x14ac:dyDescent="0.35"/>
  <cols>
    <col min="1" max="1" width="25.6328125" style="2" customWidth="1"/>
    <col min="2" max="2" width="39.08984375" style="2" hidden="1" customWidth="1"/>
    <col min="3" max="3" width="14.36328125" style="2" customWidth="1"/>
    <col min="4" max="16384" width="8.7265625" style="2"/>
  </cols>
  <sheetData>
    <row r="1" spans="1:3" ht="18.5" x14ac:dyDescent="0.45">
      <c r="A1" s="1" t="s">
        <v>23</v>
      </c>
    </row>
    <row r="2" spans="1:3" ht="18.5" x14ac:dyDescent="0.45">
      <c r="A2" s="1" t="s">
        <v>29</v>
      </c>
    </row>
    <row r="3" spans="1:3" x14ac:dyDescent="0.35">
      <c r="C3" s="3"/>
    </row>
    <row r="4" spans="1:3" x14ac:dyDescent="0.35">
      <c r="A4" s="9" t="s">
        <v>4</v>
      </c>
      <c r="B4" s="4" t="s">
        <v>22</v>
      </c>
      <c r="C4" s="3" t="s">
        <v>30</v>
      </c>
    </row>
    <row r="5" spans="1:3" hidden="1" outlineLevel="2" x14ac:dyDescent="0.35">
      <c r="A5" s="2" t="s">
        <v>17</v>
      </c>
      <c r="B5" s="2" t="s">
        <v>20</v>
      </c>
      <c r="C5" s="5">
        <v>4000</v>
      </c>
    </row>
    <row r="6" spans="1:3" hidden="1" outlineLevel="2" x14ac:dyDescent="0.35">
      <c r="A6" s="2" t="s">
        <v>17</v>
      </c>
      <c r="B6" s="2" t="s">
        <v>8</v>
      </c>
      <c r="C6" s="5">
        <v>5260</v>
      </c>
    </row>
    <row r="7" spans="1:3" hidden="1" outlineLevel="2" x14ac:dyDescent="0.35">
      <c r="A7" s="2" t="s">
        <v>17</v>
      </c>
      <c r="B7" s="2" t="s">
        <v>9</v>
      </c>
      <c r="C7" s="5">
        <v>3580</v>
      </c>
    </row>
    <row r="8" spans="1:3" hidden="1" outlineLevel="2" x14ac:dyDescent="0.35">
      <c r="A8" s="2" t="s">
        <v>17</v>
      </c>
      <c r="B8" s="2" t="s">
        <v>16</v>
      </c>
      <c r="C8" s="5">
        <v>1612</v>
      </c>
    </row>
    <row r="9" spans="1:3" outlineLevel="1" collapsed="1" x14ac:dyDescent="0.35">
      <c r="A9" s="6" t="s">
        <v>24</v>
      </c>
      <c r="C9" s="5">
        <f>SUBTOTAL(9,C5:C8)</f>
        <v>14452</v>
      </c>
    </row>
    <row r="10" spans="1:3" hidden="1" outlineLevel="2" x14ac:dyDescent="0.35">
      <c r="A10" s="2" t="s">
        <v>0</v>
      </c>
      <c r="B10" s="2" t="s">
        <v>13</v>
      </c>
      <c r="C10" s="5">
        <v>54320</v>
      </c>
    </row>
    <row r="11" spans="1:3" hidden="1" outlineLevel="2" x14ac:dyDescent="0.35">
      <c r="A11" s="2" t="s">
        <v>0</v>
      </c>
      <c r="B11" s="2" t="s">
        <v>3</v>
      </c>
      <c r="C11" s="5">
        <v>45340</v>
      </c>
    </row>
    <row r="12" spans="1:3" outlineLevel="1" collapsed="1" x14ac:dyDescent="0.35">
      <c r="A12" s="6" t="s">
        <v>25</v>
      </c>
      <c r="C12" s="5">
        <f>SUBTOTAL(9,C10:C11)</f>
        <v>99660</v>
      </c>
    </row>
    <row r="13" spans="1:3" hidden="1" outlineLevel="2" x14ac:dyDescent="0.35">
      <c r="A13" s="2" t="s">
        <v>1</v>
      </c>
      <c r="B13" s="2" t="s">
        <v>6</v>
      </c>
      <c r="C13" s="5">
        <v>945</v>
      </c>
    </row>
    <row r="14" spans="1:3" hidden="1" outlineLevel="2" x14ac:dyDescent="0.35">
      <c r="A14" s="2" t="s">
        <v>1</v>
      </c>
      <c r="B14" s="2" t="s">
        <v>10</v>
      </c>
      <c r="C14" s="5">
        <v>5000</v>
      </c>
    </row>
    <row r="15" spans="1:3" hidden="1" outlineLevel="2" x14ac:dyDescent="0.35">
      <c r="A15" s="2" t="s">
        <v>1</v>
      </c>
      <c r="B15" s="2" t="s">
        <v>19</v>
      </c>
      <c r="C15" s="5">
        <v>12500</v>
      </c>
    </row>
    <row r="16" spans="1:3" hidden="1" outlineLevel="2" x14ac:dyDescent="0.35">
      <c r="A16" s="2" t="s">
        <v>1</v>
      </c>
      <c r="B16" s="2" t="s">
        <v>18</v>
      </c>
      <c r="C16" s="5">
        <v>6950</v>
      </c>
    </row>
    <row r="17" spans="1:3" hidden="1" outlineLevel="2" x14ac:dyDescent="0.35">
      <c r="A17" s="2" t="s">
        <v>1</v>
      </c>
      <c r="B17" s="2" t="s">
        <v>5</v>
      </c>
      <c r="C17" s="5">
        <v>6900</v>
      </c>
    </row>
    <row r="18" spans="1:3" hidden="1" outlineLevel="2" x14ac:dyDescent="0.35">
      <c r="A18" s="2" t="s">
        <v>1</v>
      </c>
      <c r="B18" s="2" t="s">
        <v>7</v>
      </c>
      <c r="C18" s="5">
        <v>2134</v>
      </c>
    </row>
    <row r="19" spans="1:3" outlineLevel="1" collapsed="1" x14ac:dyDescent="0.35">
      <c r="A19" s="6" t="s">
        <v>26</v>
      </c>
      <c r="C19" s="5">
        <f>SUBTOTAL(9,C13:C18)</f>
        <v>34429</v>
      </c>
    </row>
    <row r="20" spans="1:3" hidden="1" outlineLevel="2" x14ac:dyDescent="0.35">
      <c r="A20" s="2" t="s">
        <v>2</v>
      </c>
      <c r="B20" s="2" t="s">
        <v>12</v>
      </c>
      <c r="C20" s="5">
        <v>8300</v>
      </c>
    </row>
    <row r="21" spans="1:3" hidden="1" outlineLevel="2" x14ac:dyDescent="0.35">
      <c r="A21" s="2" t="s">
        <v>2</v>
      </c>
      <c r="B21" s="2" t="s">
        <v>14</v>
      </c>
      <c r="C21" s="5">
        <v>3250</v>
      </c>
    </row>
    <row r="22" spans="1:3" hidden="1" outlineLevel="2" x14ac:dyDescent="0.35">
      <c r="A22" s="2" t="s">
        <v>2</v>
      </c>
      <c r="B22" s="2" t="s">
        <v>11</v>
      </c>
      <c r="C22" s="5">
        <v>3210</v>
      </c>
    </row>
    <row r="23" spans="1:3" hidden="1" outlineLevel="2" x14ac:dyDescent="0.35">
      <c r="A23" s="2" t="s">
        <v>2</v>
      </c>
      <c r="B23" s="2" t="s">
        <v>21</v>
      </c>
      <c r="C23" s="5">
        <v>7400</v>
      </c>
    </row>
    <row r="24" spans="1:3" hidden="1" outlineLevel="2" x14ac:dyDescent="0.35">
      <c r="A24" s="2" t="s">
        <v>2</v>
      </c>
      <c r="B24" s="2" t="s">
        <v>15</v>
      </c>
      <c r="C24" s="5">
        <v>900</v>
      </c>
    </row>
    <row r="25" spans="1:3" outlineLevel="1" collapsed="1" x14ac:dyDescent="0.35">
      <c r="A25" s="6" t="s">
        <v>27</v>
      </c>
      <c r="C25" s="5">
        <f>SUBTOTAL(9,C20:C24)</f>
        <v>23060</v>
      </c>
    </row>
    <row r="26" spans="1:3" x14ac:dyDescent="0.35">
      <c r="A26" s="6" t="s">
        <v>28</v>
      </c>
      <c r="C26" s="5">
        <f>SUBTOTAL(9,C5:C24)</f>
        <v>171601</v>
      </c>
    </row>
    <row r="29" spans="1:3" x14ac:dyDescent="0.35">
      <c r="A29" s="6" t="s">
        <v>31</v>
      </c>
      <c r="C29" s="7"/>
    </row>
    <row r="30" spans="1:3" x14ac:dyDescent="0.35">
      <c r="A30" s="8" t="s">
        <v>0</v>
      </c>
    </row>
    <row r="31" spans="1:3" x14ac:dyDescent="0.35">
      <c r="A31" s="8" t="s">
        <v>1</v>
      </c>
    </row>
    <row r="32" spans="1:3" x14ac:dyDescent="0.35">
      <c r="A32" s="8" t="s">
        <v>17</v>
      </c>
    </row>
    <row r="33" spans="1:1" x14ac:dyDescent="0.35">
      <c r="A33" s="8" t="s">
        <v>2</v>
      </c>
    </row>
  </sheetData>
  <sheetProtection algorithmName="SHA-512" hashValue="ALdDusf77no3c/VN9hH4gT89kypmvSWYhGR0T6TZ05yN8D/uJqxDkTmwsNbZdQwg59j7DxYWnaJW6P99bntKZQ==" saltValue="3B+abbRV1HrT1dWZUMQApg==" spinCount="100000" sheet="1" objects="1" scenarios="1" selectLockedCells="1"/>
  <sortState xmlns:xlrd2="http://schemas.microsoft.com/office/spreadsheetml/2017/richdata2" ref="A5:B24">
    <sortCondition ref="B5:B24"/>
  </sortState>
  <dataValidations count="1">
    <dataValidation type="list" allowBlank="1" showInputMessage="1" showErrorMessage="1" error="Incorrect cost type" prompt="Choose the appropriate cost type. " sqref="A5:A8 A20:A24 A13:A18 A10:A11" xr:uid="{15BA6750-FAD3-4988-BC4C-726228D94CE5}">
      <formula1>$A$30:$A$33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1.5 Home report</vt:lpstr>
      <vt:lpstr>1.9 Cost analysis</vt:lpstr>
      <vt:lpstr>'1.5 Home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cp:lastPrinted>2021-08-26T15:02:39Z</cp:lastPrinted>
  <dcterms:created xsi:type="dcterms:W3CDTF">2021-08-26T10:22:37Z</dcterms:created>
  <dcterms:modified xsi:type="dcterms:W3CDTF">2021-08-26T15:02:49Z</dcterms:modified>
</cp:coreProperties>
</file>